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613fbaa0fa54f51/New PPC/AUDIT/AGAR 2526/"/>
    </mc:Choice>
  </mc:AlternateContent>
  <xr:revisionPtr revIDLastSave="64" documentId="8_{49960DC6-992B-439C-98F6-5F6C423F035C}" xr6:coauthVersionLast="47" xr6:coauthVersionMax="47" xr10:uidLastSave="{F9FE2CCE-F7B8-4E73-8366-B74C21211FAD}"/>
  <bookViews>
    <workbookView xWindow="-28920" yWindow="1320" windowWidth="29040" windowHeight="15720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<sst xmlns="http://schemas.openxmlformats.org/spreadsheetml/2006/main" count="144" uniqueCount="80">
  <si>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</si>
  <si>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</si>
  <si>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</si>
  <si>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</si>
  <si>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</si>
  <si>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</si>
  <si>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</si>
  <si>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</si>
  <si>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</si>
  <si>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</si>
  <si>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</si>
  <si>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</si>
  <si>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</si>
  <si>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</si>
  <si>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</si>
  <si>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</si>
  <si>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</si>
  <si>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</si>
  <si>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</si>
  <si>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</si>
  <si>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</si>
  <si>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</si>
  <si>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</si>
  <si>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</si>
  <si>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</si>
  <si>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</si>
  <si>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</si>
  <si>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</si>
  <si>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</si>
  <si>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</si>
  <si>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</si>
  <si>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</si>
  <si>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</si>
  <si>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</si>
  <si>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</si>
  <si>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</si>
  <si>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</si>
  <si>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</si>
  <si>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</si>
  <si>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</si>
  <si>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</si>
  <si>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</si>
  <si>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</si>
  <si>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</si>
  <si>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</si>
  <si>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</si>
  <si>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</si>
  <si>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</si>
  <si>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</si>
  <si>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</si>
  <si>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</si>
  <si>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</si>
  <si>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</si>
  <si>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</si>
  <si>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</si>
  <si>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</si>
  <si>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</si>
  <si>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</si>
  <si>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</si>
  <si>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</si>
  <si>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</si>
  <si>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</si>
  <si>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</si>
  <si>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</si>
  <si>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 xml:space="preserve">At the end of 24/25 the portreath parish and office build project was completed. Running costs of the building have only now been included in the 25/26 budget. These totalled £14427.77 in 25/26 and did not exist in 24/25. This includes utilities, service contracts, cleaning, maintenance,  monitoring of alarm and alarm mainteance, key holding, business rates, waste collection, instillation of  accoustic panneling and risk assessments. </t>
  </si>
  <si>
    <t xml:space="preserve">CLUP Grant received to facilitiate the building of the Portreath Community Hub and office. Project was completed in 24/25  therefore no income of this nature was received in 25/26. </t>
  </si>
  <si>
    <t xml:space="preserve">In 24/25 much of the £41887 VAT reclainmed was vat reclaimed on the building of the Portreath Community Hub and office. </t>
  </si>
  <si>
    <t xml:space="preserve">24/25 an additional member of staff paid at SCP 5 Worked for 3 months. In 25/26 the additional member of saff worked for 8 months </t>
  </si>
  <si>
    <t xml:space="preserve">£202038 was spent on the parish office and community hub build </t>
  </si>
  <si>
    <t xml:space="preserve">Vat Payments predominatly paid on the parish office and community hub build in 24/25 inflated the expenditure of the council </t>
  </si>
  <si>
    <t xml:space="preserve">The building of the asset was reflected in the 24/25 box 9 as the project was completed in its entirety during 24/25 </t>
  </si>
  <si>
    <t xml:space="preserve">Election Reserve </t>
  </si>
  <si>
    <t xml:space="preserve">Emergency Grant </t>
  </si>
  <si>
    <t xml:space="preserve">Staffing Reserve </t>
  </si>
  <si>
    <t xml:space="preserve">Operational Reserve </t>
  </si>
  <si>
    <t xml:space="preserve">Future Projacts Funs </t>
  </si>
  <si>
    <t xml:space="preserve">CIL </t>
  </si>
  <si>
    <t xml:space="preserve">SCP increace on staff salaries impacted the staff costs </t>
  </si>
  <si>
    <t xml:space="preserve">NI Contributions. The national contribution rate inclrease on 25/26 </t>
  </si>
  <si>
    <t xml:space="preserve">The Clerks SCP increased from SCP 22 - 27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</si>
</sst>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6" fillId="0" borderId="2" xfId="0" applyFont="1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 applyAlignment="1">
      <alignment wrapText="1"/>
    </xf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A3" workbookViewId="0">
      <selection activeCell="E19" sqref="E19"/>
    </sheetView>
  </sheetViews>
  <sheetFormatPr defaultColWidth="9.1796875" defaultRowHeight="14.5" x14ac:dyDescent="0.35"/>
  <cols>
    <col min="1" max="1" width="4.1796875" customWidth="1"/>
    <col min="2" max="2" width="28.7265625" style="22" customWidth="1"/>
    <col min="3" max="6" width="16.54296875" customWidth="1"/>
    <col min="7" max="8" width="16.54296875" hidden="1" customWidth="1"/>
    <col min="9" max="9" width="77.1796875" style="23" customWidth="1"/>
    <col min="10" max="10" width="23.1796875" bestFit="1" customWidth="1"/>
  </cols>
  <sheetData>
    <row r="1" spans="2:10" ht="17.25" customHeight="1" x14ac:dyDescent="0.35">
      <c r="B1" s="25" t="s">
        <v>0</v>
      </c>
    </row>
    <row r="3" spans="2:10" ht="15" customHeight="1" x14ac:dyDescent="0.35">
      <c r="B3" s="86" t="s">
        <v>1</v>
      </c>
      <c r="C3" s="87"/>
      <c r="D3" s="87"/>
      <c r="E3" s="87"/>
      <c r="F3" s="87"/>
      <c r="G3" s="87"/>
      <c r="H3" s="87"/>
      <c r="I3" s="87"/>
    </row>
    <row r="4" spans="2:10" ht="15" customHeight="1" thickBot="1" x14ac:dyDescent="0.4"/>
    <row r="5" spans="2:10" ht="15" customHeight="1" x14ac:dyDescent="0.35">
      <c r="B5" s="26"/>
      <c r="C5" s="85" t="s">
        <v>2</v>
      </c>
      <c r="D5" s="85"/>
      <c r="E5" s="46"/>
      <c r="F5" s="46"/>
      <c r="G5" s="46"/>
      <c r="H5" s="46"/>
      <c r="I5" s="36" t="s">
        <v>3</v>
      </c>
      <c r="J5" s="41" t="s">
        <v>4</v>
      </c>
    </row>
    <row r="6" spans="2:10" ht="29" x14ac:dyDescent="0.3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9" x14ac:dyDescent="0.35">
      <c r="B7" s="29" t="s">
        <v>8</v>
      </c>
      <c r="C7" s="67">
        <v>75941</v>
      </c>
      <c r="D7" s="67">
        <v>100174</v>
      </c>
      <c r="E7" s="54"/>
      <c r="F7" s="54"/>
      <c r="G7" s="49"/>
      <c r="H7" s="49"/>
      <c r="I7" s="38" t="s">
        <v>9</v>
      </c>
      <c r="J7" s="43"/>
    </row>
    <row r="8" spans="2:10" s="21" customFormat="1" ht="29" x14ac:dyDescent="0.35">
      <c r="B8" s="29" t="s">
        <v>10</v>
      </c>
      <c r="C8" s="67">
        <v>93618</v>
      </c>
      <c r="D8" s="67">
        <v>108000</v>
      </c>
      <c r="E8" s="49">
        <f>D8-C8</f>
        <v>14382</v>
      </c>
      <c r="F8" s="48">
        <f>IF(AND(C8=0,D8=0),0,IF(C8=0,1,IF(D8=0,-1,(D8-C8)/C8)))</f>
        <v>0.15362430301865027</v>
      </c>
      <c r="G8" s="33" t="str">
        <f>IF(E8&gt;100000,"Yes",IF(E8&lt;-100000,"Yes","No"))</f>
        <v>No</v>
      </c>
      <c r="H8" s="33" t="str">
        <f>IF(F8&gt;15%,"Yes",IF(F8&lt;-15%,"Yes","No"))</f>
        <v>Yes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Please explain within the relevant tab</v>
      </c>
    </row>
    <row r="9" spans="2:10" s="21" customFormat="1" ht="34.5" customHeight="1" x14ac:dyDescent="0.35">
      <c r="B9" s="29" t="s">
        <v>12</v>
      </c>
      <c r="C9" s="67">
        <v>247296</v>
      </c>
      <c r="D9" s="67">
        <v>9148</v>
      </c>
      <c r="E9" s="49">
        <f t="shared" ref="E9:E12" si="0">D9-C9</f>
        <v>-238148</v>
      </c>
      <c r="F9" s="48">
        <f t="shared" ref="F9:F12" si="1">IF(AND(C9=0,D9=0),0,IF(C9=0,1,IF(D9=0,-1,(D9-C9)/C9)))</f>
        <v>-0.96300789337474124</v>
      </c>
      <c r="G9" s="33" t="str">
        <f t="shared" ref="G9:G12" si="2">IF(E9&gt;100000,"Yes",IF(E9&lt;-100000,"Yes","No"))</f>
        <v>Yes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5" x14ac:dyDescent="0.35">
      <c r="B10" s="30" t="s">
        <v>14</v>
      </c>
      <c r="C10" s="67">
        <v>24815</v>
      </c>
      <c r="D10" s="67">
        <v>34934</v>
      </c>
      <c r="E10" s="49">
        <f t="shared" si="0"/>
        <v>10119</v>
      </c>
      <c r="F10" s="48">
        <f t="shared" si="1"/>
        <v>0.40777755389885151</v>
      </c>
      <c r="G10" s="33" t="str">
        <f t="shared" si="2"/>
        <v>No</v>
      </c>
      <c r="H10" s="33" t="str">
        <f t="shared" si="3"/>
        <v>Yes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Please explain within the relevant tab</v>
      </c>
    </row>
    <row r="11" spans="2:10" ht="29" x14ac:dyDescent="0.3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9" x14ac:dyDescent="0.35">
      <c r="B12" s="30" t="s">
        <v>18</v>
      </c>
      <c r="C12" s="67">
        <v>292065</v>
      </c>
      <c r="D12" s="67">
        <v>66649</v>
      </c>
      <c r="E12" s="49">
        <f t="shared" si="0"/>
        <v>-225416</v>
      </c>
      <c r="F12" s="48">
        <f t="shared" si="1"/>
        <v>-0.77180079776762023</v>
      </c>
      <c r="G12" s="33" t="str">
        <f t="shared" si="2"/>
        <v>Yes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4">
      <c r="B13" s="31" t="s">
        <v>20</v>
      </c>
      <c r="C13" s="68">
        <f>C7+C8+C9-C10-C11-C12</f>
        <v>99975</v>
      </c>
      <c r="D13" s="68">
        <f>D7+D8+D9-D10-D11-D12</f>
        <v>115739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4">
      <c r="B14" s="51" t="s">
        <v>23</v>
      </c>
      <c r="C14" s="76">
        <f>C7+C8+C9-C10-C11-C12</f>
        <v>99975</v>
      </c>
      <c r="D14" s="76">
        <f>D7+D8+D9-D10-D11-D12</f>
        <v>115739</v>
      </c>
      <c r="E14" s="51"/>
      <c r="F14" s="51"/>
      <c r="G14" s="51"/>
      <c r="H14" s="51"/>
      <c r="I14" s="24"/>
      <c r="J14" s="45"/>
    </row>
    <row r="15" spans="2:10" ht="29" x14ac:dyDescent="0.35">
      <c r="B15" s="32" t="s">
        <v>24</v>
      </c>
      <c r="C15" s="69">
        <v>100174</v>
      </c>
      <c r="D15" s="69">
        <v>11579</v>
      </c>
      <c r="E15" s="53"/>
      <c r="F15" s="56"/>
      <c r="G15" s="52"/>
      <c r="H15" s="52"/>
      <c r="I15" s="40" t="s">
        <v>25</v>
      </c>
      <c r="J15" s="44"/>
    </row>
    <row r="16" spans="2:10" ht="29" x14ac:dyDescent="0.35">
      <c r="B16" s="30" t="s">
        <v>26</v>
      </c>
      <c r="C16" s="67">
        <v>261885</v>
      </c>
      <c r="D16" s="67">
        <v>261717</v>
      </c>
      <c r="E16" s="49">
        <f>D16-C16</f>
        <v>-168</v>
      </c>
      <c r="F16" s="48">
        <f t="shared" ref="F16:F17" si="5">IF(AND(C16=0,D16=0),0,IF(C16=0,1,IF(D16=0,-1,(D16-C16)/C16)))</f>
        <v>-6.4150294976802796E-4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5" thickBot="1" x14ac:dyDescent="0.4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E18" sqref="E18:F18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2:6" x14ac:dyDescent="0.35">
      <c r="B1" s="15" t="s">
        <v>30</v>
      </c>
    </row>
    <row r="3" spans="2:6" x14ac:dyDescent="0.35">
      <c r="B3" s="8"/>
    </row>
    <row r="4" spans="2:6" x14ac:dyDescent="0.35">
      <c r="B4">
        <v>2025</v>
      </c>
      <c r="C4" s="35">
        <f>'Accounting Statement'!C8</f>
        <v>93618</v>
      </c>
      <c r="D4">
        <v>2026</v>
      </c>
      <c r="E4" s="35">
        <f>'Accounting Statement'!D8</f>
        <v>108000</v>
      </c>
    </row>
    <row r="6" spans="2:6" x14ac:dyDescent="0.35">
      <c r="D6" t="s">
        <v>31</v>
      </c>
      <c r="E6" s="1">
        <f>E4-C4</f>
        <v>14382</v>
      </c>
    </row>
    <row r="7" spans="2:6" x14ac:dyDescent="0.35">
      <c r="D7" t="s">
        <v>32</v>
      </c>
      <c r="E7" s="6">
        <f>IF(AND(C4=0,E4=0),0,IF(C4=0,1,IF(E4=0,-1,(E4-C4)/C4)))</f>
        <v>0.15362430301865027</v>
      </c>
      <c r="F7" t="str">
        <f>IF(E7&lt;-0.15,"yes explain",IF(E7&gt;0.15,"Yes explain","No explanation required"))</f>
        <v>Yes explain</v>
      </c>
    </row>
    <row r="9" spans="2:6" x14ac:dyDescent="0.35">
      <c r="B9" s="8" t="s">
        <v>33</v>
      </c>
    </row>
    <row r="10" spans="2:6" x14ac:dyDescent="0.35">
      <c r="B10" s="8"/>
    </row>
    <row r="11" spans="2:6" s="3" customFormat="1" ht="26.5" x14ac:dyDescent="0.3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2:6" s="11" customFormat="1" ht="74.5" customHeight="1" x14ac:dyDescent="0.35">
      <c r="B12" s="12">
        <v>0</v>
      </c>
      <c r="C12" s="12">
        <v>14427.77</v>
      </c>
      <c r="D12" s="13">
        <f t="shared" ref="D12:D25" si="0">C12-B12</f>
        <v>14427.77</v>
      </c>
      <c r="E12" s="88" t="s">
        <v>64</v>
      </c>
      <c r="F12" s="81"/>
    </row>
    <row r="13" spans="2:6" s="11" customFormat="1" x14ac:dyDescent="0.35">
      <c r="B13" s="12"/>
      <c r="C13" s="12"/>
      <c r="D13" s="13">
        <f t="shared" si="0"/>
        <v>0</v>
      </c>
      <c r="E13" s="78"/>
      <c r="F13" s="79"/>
    </row>
    <row r="14" spans="2:6" s="11" customFormat="1" x14ac:dyDescent="0.35">
      <c r="B14" s="12"/>
      <c r="C14" s="12"/>
      <c r="D14" s="13">
        <f t="shared" si="0"/>
        <v>0</v>
      </c>
      <c r="E14" s="78"/>
      <c r="F14" s="79"/>
    </row>
    <row r="15" spans="2:6" s="11" customFormat="1" x14ac:dyDescent="0.35">
      <c r="B15" s="12"/>
      <c r="C15" s="12"/>
      <c r="D15" s="13">
        <f t="shared" si="0"/>
        <v>0</v>
      </c>
      <c r="E15" s="78"/>
      <c r="F15" s="79"/>
    </row>
    <row r="16" spans="2:6" s="11" customFormat="1" x14ac:dyDescent="0.35">
      <c r="B16" s="12"/>
      <c r="C16" s="12"/>
      <c r="D16" s="13">
        <f t="shared" si="0"/>
        <v>0</v>
      </c>
      <c r="E16" s="78"/>
      <c r="F16" s="79"/>
    </row>
    <row r="17" spans="1:8" s="11" customFormat="1" x14ac:dyDescent="0.35">
      <c r="B17" s="12"/>
      <c r="C17" s="12"/>
      <c r="D17" s="13">
        <f t="shared" si="0"/>
        <v>0</v>
      </c>
      <c r="E17" s="78"/>
      <c r="F17" s="79"/>
    </row>
    <row r="18" spans="1:8" s="11" customFormat="1" x14ac:dyDescent="0.35">
      <c r="B18" s="12"/>
      <c r="C18" s="12"/>
      <c r="D18" s="13">
        <f t="shared" si="0"/>
        <v>0</v>
      </c>
      <c r="E18" s="78"/>
      <c r="F18" s="79"/>
    </row>
    <row r="19" spans="1:8" s="11" customFormat="1" x14ac:dyDescent="0.35">
      <c r="B19" s="12"/>
      <c r="C19" s="12"/>
      <c r="D19" s="13">
        <f t="shared" si="0"/>
        <v>0</v>
      </c>
      <c r="E19" s="78"/>
      <c r="F19" s="79"/>
    </row>
    <row r="20" spans="1:8" s="11" customFormat="1" x14ac:dyDescent="0.35">
      <c r="B20" s="12"/>
      <c r="C20" s="12"/>
      <c r="D20" s="13">
        <f t="shared" si="0"/>
        <v>0</v>
      </c>
      <c r="E20" s="78"/>
      <c r="F20" s="79"/>
    </row>
    <row r="21" spans="1:8" s="11" customFormat="1" x14ac:dyDescent="0.35">
      <c r="B21" s="12"/>
      <c r="C21" s="12"/>
      <c r="D21" s="13">
        <f t="shared" si="0"/>
        <v>0</v>
      </c>
      <c r="E21" s="78"/>
      <c r="F21" s="79"/>
    </row>
    <row r="22" spans="1:8" s="11" customFormat="1" x14ac:dyDescent="0.35">
      <c r="B22" s="12"/>
      <c r="C22" s="12"/>
      <c r="D22" s="13">
        <f t="shared" si="0"/>
        <v>0</v>
      </c>
      <c r="E22" s="78"/>
      <c r="F22" s="79"/>
    </row>
    <row r="23" spans="1:8" s="11" customFormat="1" x14ac:dyDescent="0.35">
      <c r="B23" s="12"/>
      <c r="C23" s="12"/>
      <c r="D23" s="13">
        <f t="shared" si="0"/>
        <v>0</v>
      </c>
      <c r="E23" s="78"/>
      <c r="F23" s="79"/>
    </row>
    <row r="24" spans="1:8" s="11" customFormat="1" x14ac:dyDescent="0.35">
      <c r="B24" s="12"/>
      <c r="C24" s="12"/>
      <c r="D24" s="13">
        <f t="shared" si="0"/>
        <v>0</v>
      </c>
      <c r="E24" s="78"/>
      <c r="F24" s="79"/>
    </row>
    <row r="25" spans="1:8" s="11" customFormat="1" x14ac:dyDescent="0.35">
      <c r="B25" s="12"/>
      <c r="C25" s="12"/>
      <c r="D25" s="13">
        <f t="shared" si="0"/>
        <v>0</v>
      </c>
      <c r="E25" s="78"/>
      <c r="F25" s="79"/>
    </row>
    <row r="26" spans="1:8" x14ac:dyDescent="0.35">
      <c r="A26" s="9" t="s">
        <v>37</v>
      </c>
      <c r="B26" s="10">
        <f>SUM(B12:B25)</f>
        <v>0</v>
      </c>
      <c r="C26" s="10">
        <f>SUM(C12:C25)</f>
        <v>14427.77</v>
      </c>
      <c r="D26" s="10">
        <f>SUM(D12:D25)</f>
        <v>14427.77</v>
      </c>
      <c r="E26" s="84"/>
      <c r="F26" s="79"/>
      <c r="G26" s="7"/>
    </row>
    <row r="27" spans="1:8" x14ac:dyDescent="0.35">
      <c r="H27" s="2"/>
    </row>
    <row r="28" spans="1:8" x14ac:dyDescent="0.35">
      <c r="F28" s="7"/>
    </row>
    <row r="29" spans="1:8" x14ac:dyDescent="0.35">
      <c r="A29" s="14" t="s">
        <v>38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opLeftCell="A13" workbookViewId="0">
      <selection activeCell="J22" sqref="J2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39</v>
      </c>
    </row>
    <row r="3" spans="1:7" x14ac:dyDescent="0.35">
      <c r="B3" s="8"/>
    </row>
    <row r="4" spans="1:7" x14ac:dyDescent="0.35">
      <c r="B4">
        <v>2025</v>
      </c>
      <c r="C4" s="35">
        <f>'Accounting Statement'!C9</f>
        <v>247296</v>
      </c>
      <c r="D4">
        <v>2026</v>
      </c>
      <c r="E4" s="35">
        <f>'Accounting Statement'!D9</f>
        <v>9148</v>
      </c>
    </row>
    <row r="6" spans="1:7" x14ac:dyDescent="0.35">
      <c r="D6" t="s">
        <v>31</v>
      </c>
      <c r="E6" s="1">
        <f>E4-C4</f>
        <v>-238148</v>
      </c>
    </row>
    <row r="7" spans="1:7" x14ac:dyDescent="0.35">
      <c r="D7" t="s">
        <v>32</v>
      </c>
      <c r="E7" s="6">
        <f>IF(AND(C4=0,E4=0),0,IF(C4=0,1,IF(E4=0,-1,(E4-C4)/C4)))</f>
        <v>-0.96300789337474124</v>
      </c>
      <c r="F7" t="str">
        <f>IF(E7&lt;-0.15,"yes explain",IF(E7&gt;0.15,"Yes explain","No explanation required"))</f>
        <v>yes explain</v>
      </c>
    </row>
    <row r="9" spans="1:7" x14ac:dyDescent="0.35">
      <c r="B9" s="8" t="s">
        <v>33</v>
      </c>
    </row>
    <row r="10" spans="1:7" x14ac:dyDescent="0.35">
      <c r="B10" s="75" t="s">
        <v>40</v>
      </c>
    </row>
    <row r="11" spans="1:7" x14ac:dyDescent="0.35">
      <c r="B11" s="75" t="s">
        <v>41</v>
      </c>
    </row>
    <row r="12" spans="1:7" x14ac:dyDescent="0.35">
      <c r="B12" s="75"/>
    </row>
    <row r="13" spans="1:7" x14ac:dyDescent="0.35">
      <c r="B13" s="8"/>
    </row>
    <row r="14" spans="1:7" s="3" customFormat="1" ht="26.5" x14ac:dyDescent="0.35">
      <c r="B14" s="4" t="s">
        <v>34</v>
      </c>
      <c r="C14" s="4" t="s">
        <v>35</v>
      </c>
      <c r="D14" s="5" t="s">
        <v>31</v>
      </c>
      <c r="E14" s="80" t="s">
        <v>36</v>
      </c>
      <c r="F14" s="81"/>
    </row>
    <row r="15" spans="1:7" s="17" customFormat="1" ht="32" customHeight="1" x14ac:dyDescent="0.35">
      <c r="A15" s="16"/>
      <c r="B15" s="13">
        <v>200000</v>
      </c>
      <c r="C15" s="13">
        <v>0</v>
      </c>
      <c r="D15" s="73">
        <f>C15-B15</f>
        <v>-200000</v>
      </c>
      <c r="E15" s="82" t="s">
        <v>65</v>
      </c>
      <c r="F15" s="83"/>
      <c r="G15" s="16"/>
    </row>
    <row r="16" spans="1:7" s="11" customFormat="1" x14ac:dyDescent="0.35">
      <c r="B16" s="12">
        <v>41887</v>
      </c>
      <c r="C16" s="12">
        <v>2012</v>
      </c>
      <c r="D16" s="73">
        <f t="shared" ref="D16:D29" si="0">C16-B16</f>
        <v>-39875</v>
      </c>
      <c r="E16" s="78" t="s">
        <v>66</v>
      </c>
      <c r="F16" s="79"/>
    </row>
    <row r="17" spans="1:8" s="11" customFormat="1" x14ac:dyDescent="0.35">
      <c r="B17" s="12"/>
      <c r="C17" s="12"/>
      <c r="D17" s="73">
        <f t="shared" si="0"/>
        <v>0</v>
      </c>
      <c r="E17" s="78"/>
      <c r="F17" s="79"/>
    </row>
    <row r="18" spans="1:8" s="11" customFormat="1" x14ac:dyDescent="0.35">
      <c r="B18" s="12"/>
      <c r="C18" s="12"/>
      <c r="D18" s="73">
        <f t="shared" si="0"/>
        <v>0</v>
      </c>
      <c r="E18" s="78"/>
      <c r="F18" s="79"/>
    </row>
    <row r="19" spans="1:8" s="11" customFormat="1" x14ac:dyDescent="0.35">
      <c r="B19" s="12"/>
      <c r="C19" s="12"/>
      <c r="D19" s="73">
        <f t="shared" si="0"/>
        <v>0</v>
      </c>
      <c r="E19" s="78"/>
      <c r="F19" s="79"/>
    </row>
    <row r="20" spans="1:8" s="11" customFormat="1" x14ac:dyDescent="0.35">
      <c r="B20" s="12"/>
      <c r="C20" s="12"/>
      <c r="D20" s="73">
        <f t="shared" si="0"/>
        <v>0</v>
      </c>
      <c r="E20" s="78"/>
      <c r="F20" s="79"/>
    </row>
    <row r="21" spans="1:8" s="11" customFormat="1" x14ac:dyDescent="0.35">
      <c r="B21" s="12"/>
      <c r="C21" s="12"/>
      <c r="D21" s="73">
        <f t="shared" si="0"/>
        <v>0</v>
      </c>
      <c r="E21" s="78"/>
      <c r="F21" s="79"/>
    </row>
    <row r="22" spans="1:8" s="11" customFormat="1" x14ac:dyDescent="0.35">
      <c r="B22" s="12"/>
      <c r="C22" s="12"/>
      <c r="D22" s="73">
        <f t="shared" si="0"/>
        <v>0</v>
      </c>
      <c r="E22" s="78"/>
      <c r="F22" s="79"/>
    </row>
    <row r="23" spans="1:8" s="11" customFormat="1" x14ac:dyDescent="0.35">
      <c r="B23" s="12"/>
      <c r="C23" s="12"/>
      <c r="D23" s="73">
        <f t="shared" si="0"/>
        <v>0</v>
      </c>
      <c r="E23" s="78"/>
      <c r="F23" s="79"/>
    </row>
    <row r="24" spans="1:8" s="11" customFormat="1" x14ac:dyDescent="0.35">
      <c r="B24" s="12"/>
      <c r="C24" s="12"/>
      <c r="D24" s="73">
        <f t="shared" si="0"/>
        <v>0</v>
      </c>
      <c r="E24" s="78"/>
      <c r="F24" s="79"/>
    </row>
    <row r="25" spans="1:8" s="11" customFormat="1" x14ac:dyDescent="0.35">
      <c r="B25" s="12"/>
      <c r="C25" s="12"/>
      <c r="D25" s="73">
        <f t="shared" si="0"/>
        <v>0</v>
      </c>
      <c r="E25" s="78"/>
      <c r="F25" s="79"/>
    </row>
    <row r="26" spans="1:8" s="11" customFormat="1" x14ac:dyDescent="0.35">
      <c r="B26" s="12"/>
      <c r="C26" s="12"/>
      <c r="D26" s="73">
        <f t="shared" si="0"/>
        <v>0</v>
      </c>
      <c r="E26" s="78"/>
      <c r="F26" s="79"/>
    </row>
    <row r="27" spans="1:8" s="11" customFormat="1" x14ac:dyDescent="0.35">
      <c r="B27" s="12"/>
      <c r="C27" s="12"/>
      <c r="D27" s="73">
        <f t="shared" si="0"/>
        <v>0</v>
      </c>
      <c r="E27" s="78"/>
      <c r="F27" s="79"/>
    </row>
    <row r="28" spans="1:8" s="11" customFormat="1" x14ac:dyDescent="0.35">
      <c r="B28" s="12"/>
      <c r="C28" s="12"/>
      <c r="D28" s="73">
        <f t="shared" si="0"/>
        <v>0</v>
      </c>
      <c r="E28" s="78"/>
      <c r="F28" s="79"/>
    </row>
    <row r="29" spans="1:8" s="11" customFormat="1" x14ac:dyDescent="0.35">
      <c r="B29" s="12"/>
      <c r="C29" s="12"/>
      <c r="D29" s="73">
        <f t="shared" si="0"/>
        <v>0</v>
      </c>
      <c r="E29" s="78"/>
      <c r="F29" s="79"/>
    </row>
    <row r="30" spans="1:8" x14ac:dyDescent="0.35">
      <c r="A30" s="9" t="s">
        <v>37</v>
      </c>
      <c r="B30" s="10">
        <f>SUM(B15:B29)</f>
        <v>241887</v>
      </c>
      <c r="C30" s="10">
        <f>SUM(C15:C29)</f>
        <v>2012</v>
      </c>
      <c r="D30" s="74">
        <f>SUM(D15:D29)</f>
        <v>-239875</v>
      </c>
      <c r="E30" s="84"/>
      <c r="F30" s="79"/>
      <c r="G30" s="7"/>
    </row>
    <row r="31" spans="1:8" x14ac:dyDescent="0.35">
      <c r="H31" s="2"/>
    </row>
    <row r="32" spans="1:8" x14ac:dyDescent="0.35">
      <c r="F32" s="7"/>
    </row>
    <row r="33" spans="1:1" x14ac:dyDescent="0.35">
      <c r="A33" s="14" t="s">
        <v>38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topLeftCell="A7" workbookViewId="0">
      <selection activeCell="I25" sqref="I2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42</v>
      </c>
    </row>
    <row r="3" spans="1:7" x14ac:dyDescent="0.35">
      <c r="B3" s="8"/>
    </row>
    <row r="4" spans="1:7" x14ac:dyDescent="0.35">
      <c r="B4">
        <v>2025</v>
      </c>
      <c r="C4" s="35">
        <f>'Accounting Statement'!C10</f>
        <v>24815</v>
      </c>
      <c r="D4">
        <v>2026</v>
      </c>
      <c r="E4" s="35">
        <f>'Accounting Statement'!D10</f>
        <v>34934</v>
      </c>
    </row>
    <row r="6" spans="1:7" x14ac:dyDescent="0.35">
      <c r="D6" t="s">
        <v>31</v>
      </c>
      <c r="E6" s="1">
        <f>E4-C4</f>
        <v>10119</v>
      </c>
    </row>
    <row r="7" spans="1:7" x14ac:dyDescent="0.35">
      <c r="D7" t="s">
        <v>32</v>
      </c>
      <c r="E7" s="6">
        <f>IF(AND(C4=0,E4=0),0,IF(C4=0,1,IF(E4=0,-1,(E4-C4)/C4)))</f>
        <v>0.40777755389885151</v>
      </c>
      <c r="F7" t="str">
        <f>IF(E7&lt;-0.15,"yes explain",IF(E7&gt;0.15,"Yes explain","No explanation required"))</f>
        <v>Yes explain</v>
      </c>
    </row>
    <row r="9" spans="1:7" x14ac:dyDescent="0.35">
      <c r="B9" s="8" t="s">
        <v>33</v>
      </c>
    </row>
    <row r="10" spans="1:7" x14ac:dyDescent="0.35">
      <c r="B10" s="75" t="s">
        <v>43</v>
      </c>
    </row>
    <row r="11" spans="1:7" x14ac:dyDescent="0.35">
      <c r="B11" s="8"/>
    </row>
    <row r="12" spans="1:7" s="3" customFormat="1" ht="26.5" x14ac:dyDescent="0.35">
      <c r="B12" s="4" t="s">
        <v>34</v>
      </c>
      <c r="C12" s="4" t="s">
        <v>35</v>
      </c>
      <c r="D12" s="5" t="s">
        <v>31</v>
      </c>
      <c r="E12" s="80" t="s">
        <v>36</v>
      </c>
      <c r="F12" s="81"/>
    </row>
    <row r="13" spans="1:7" s="17" customFormat="1" ht="29" customHeight="1" x14ac:dyDescent="0.35">
      <c r="A13" s="16"/>
      <c r="B13" s="13">
        <v>1565</v>
      </c>
      <c r="C13" s="13">
        <v>4326.34</v>
      </c>
      <c r="D13" s="13">
        <f>C13-B13</f>
        <v>2761.34</v>
      </c>
      <c r="E13" s="82" t="s">
        <v>67</v>
      </c>
      <c r="F13" s="83"/>
      <c r="G13" s="16"/>
    </row>
    <row r="14" spans="1:7" s="11" customFormat="1" x14ac:dyDescent="0.35">
      <c r="B14" s="12">
        <v>0</v>
      </c>
      <c r="C14" s="12">
        <v>896.24</v>
      </c>
      <c r="D14" s="13">
        <f t="shared" ref="D14:D27" si="0">C14-B14</f>
        <v>896.24</v>
      </c>
      <c r="E14" s="78" t="s">
        <v>77</v>
      </c>
      <c r="F14" s="79"/>
    </row>
    <row r="15" spans="1:7" s="11" customFormat="1" x14ac:dyDescent="0.35">
      <c r="B15" s="12">
        <v>1837.83</v>
      </c>
      <c r="C15" s="12">
        <v>3054.77</v>
      </c>
      <c r="D15" s="13">
        <f t="shared" si="0"/>
        <v>1216.94</v>
      </c>
      <c r="E15" s="78" t="s">
        <v>78</v>
      </c>
      <c r="F15" s="79"/>
    </row>
    <row r="16" spans="1:7" s="11" customFormat="1" x14ac:dyDescent="0.35">
      <c r="B16" s="12">
        <v>22413.4</v>
      </c>
      <c r="C16" s="12">
        <v>24762.5</v>
      </c>
      <c r="D16" s="13">
        <f t="shared" si="0"/>
        <v>2349.0999999999985</v>
      </c>
      <c r="E16" s="78" t="s">
        <v>79</v>
      </c>
      <c r="F16" s="79"/>
    </row>
    <row r="17" spans="1:8" s="11" customFormat="1" x14ac:dyDescent="0.35">
      <c r="B17" s="12"/>
      <c r="C17" s="12"/>
      <c r="D17" s="13">
        <f t="shared" si="0"/>
        <v>0</v>
      </c>
      <c r="E17" s="78"/>
      <c r="F17" s="79"/>
    </row>
    <row r="18" spans="1:8" s="11" customFormat="1" x14ac:dyDescent="0.35">
      <c r="B18" s="12"/>
      <c r="C18" s="12"/>
      <c r="D18" s="13">
        <f t="shared" si="0"/>
        <v>0</v>
      </c>
      <c r="E18" s="78"/>
      <c r="F18" s="79"/>
    </row>
    <row r="19" spans="1:8" s="11" customFormat="1" x14ac:dyDescent="0.35">
      <c r="B19" s="12"/>
      <c r="C19" s="12"/>
      <c r="D19" s="13">
        <f t="shared" si="0"/>
        <v>0</v>
      </c>
      <c r="E19" s="78"/>
      <c r="F19" s="79"/>
    </row>
    <row r="20" spans="1:8" s="11" customFormat="1" x14ac:dyDescent="0.35">
      <c r="B20" s="12"/>
      <c r="C20" s="12"/>
      <c r="D20" s="13">
        <f t="shared" si="0"/>
        <v>0</v>
      </c>
      <c r="E20" s="78"/>
      <c r="F20" s="79"/>
    </row>
    <row r="21" spans="1:8" s="11" customFormat="1" x14ac:dyDescent="0.35">
      <c r="B21" s="12"/>
      <c r="C21" s="12"/>
      <c r="D21" s="13">
        <f t="shared" si="0"/>
        <v>0</v>
      </c>
      <c r="E21" s="78"/>
      <c r="F21" s="79"/>
    </row>
    <row r="22" spans="1:8" s="11" customFormat="1" x14ac:dyDescent="0.35">
      <c r="B22" s="12"/>
      <c r="C22" s="12"/>
      <c r="D22" s="13">
        <f t="shared" si="0"/>
        <v>0</v>
      </c>
      <c r="E22" s="78"/>
      <c r="F22" s="79"/>
    </row>
    <row r="23" spans="1:8" s="11" customFormat="1" x14ac:dyDescent="0.35">
      <c r="B23" s="12"/>
      <c r="C23" s="12"/>
      <c r="D23" s="13">
        <f t="shared" si="0"/>
        <v>0</v>
      </c>
      <c r="E23" s="78"/>
      <c r="F23" s="79"/>
    </row>
    <row r="24" spans="1:8" s="11" customFormat="1" x14ac:dyDescent="0.35">
      <c r="B24" s="12"/>
      <c r="C24" s="12"/>
      <c r="D24" s="13">
        <f t="shared" si="0"/>
        <v>0</v>
      </c>
      <c r="E24" s="78"/>
      <c r="F24" s="79"/>
    </row>
    <row r="25" spans="1:8" s="11" customFormat="1" x14ac:dyDescent="0.35">
      <c r="B25" s="12"/>
      <c r="C25" s="12"/>
      <c r="D25" s="13">
        <f t="shared" si="0"/>
        <v>0</v>
      </c>
      <c r="E25" s="78"/>
      <c r="F25" s="79"/>
    </row>
    <row r="26" spans="1:8" s="11" customFormat="1" x14ac:dyDescent="0.35">
      <c r="B26" s="12"/>
      <c r="C26" s="12"/>
      <c r="D26" s="13">
        <f t="shared" si="0"/>
        <v>0</v>
      </c>
      <c r="E26" s="78"/>
      <c r="F26" s="79"/>
    </row>
    <row r="27" spans="1:8" s="11" customFormat="1" x14ac:dyDescent="0.35">
      <c r="B27" s="12"/>
      <c r="C27" s="12"/>
      <c r="D27" s="13">
        <f t="shared" si="0"/>
        <v>0</v>
      </c>
      <c r="E27" s="78"/>
      <c r="F27" s="79"/>
    </row>
    <row r="28" spans="1:8" x14ac:dyDescent="0.35">
      <c r="A28" s="9" t="s">
        <v>37</v>
      </c>
      <c r="B28" s="10">
        <f>SUM(B13:B27)</f>
        <v>25816.230000000003</v>
      </c>
      <c r="C28" s="10">
        <f>SUM(C13:C27)</f>
        <v>33039.85</v>
      </c>
      <c r="D28" s="10">
        <f>SUM(D13:D27)</f>
        <v>7223.619999999999</v>
      </c>
      <c r="E28" s="84"/>
      <c r="F28" s="79"/>
      <c r="G28" s="7"/>
    </row>
    <row r="29" spans="1:8" x14ac:dyDescent="0.35">
      <c r="H29" s="2"/>
    </row>
    <row r="30" spans="1:8" x14ac:dyDescent="0.35">
      <c r="F30" s="7"/>
    </row>
    <row r="31" spans="1:8" x14ac:dyDescent="0.35">
      <c r="A31" s="14" t="s">
        <v>38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44</v>
      </c>
    </row>
    <row r="3" spans="1:7" x14ac:dyDescent="0.35">
      <c r="B3" s="8"/>
    </row>
    <row r="4" spans="1:7" x14ac:dyDescent="0.3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5">
      <c r="D6" t="s">
        <v>31</v>
      </c>
      <c r="E6" s="1">
        <f>E4-C4</f>
        <v>0</v>
      </c>
    </row>
    <row r="7" spans="1:7" x14ac:dyDescent="0.3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33</v>
      </c>
    </row>
    <row r="10" spans="1:7" x14ac:dyDescent="0.35">
      <c r="B10" s="8"/>
    </row>
    <row r="11" spans="1:7" s="3" customFormat="1" ht="26.5" x14ac:dyDescent="0.3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35">
      <c r="A12" s="16"/>
      <c r="B12" s="13"/>
      <c r="C12" s="13"/>
      <c r="D12" s="13">
        <f>C12-B12</f>
        <v>0</v>
      </c>
      <c r="E12" s="89"/>
      <c r="F12" s="90"/>
      <c r="G12" s="16"/>
    </row>
    <row r="13" spans="1:7" s="11" customFormat="1" x14ac:dyDescent="0.35">
      <c r="B13" s="12"/>
      <c r="C13" s="12"/>
      <c r="D13" s="13">
        <f t="shared" ref="D13:D26" si="0">C13-B13</f>
        <v>0</v>
      </c>
      <c r="E13" s="78"/>
      <c r="F13" s="79"/>
    </row>
    <row r="14" spans="1:7" s="11" customFormat="1" x14ac:dyDescent="0.35">
      <c r="B14" s="12"/>
      <c r="C14" s="12"/>
      <c r="D14" s="13">
        <f t="shared" si="0"/>
        <v>0</v>
      </c>
      <c r="E14" s="78"/>
      <c r="F14" s="79"/>
    </row>
    <row r="15" spans="1:7" s="11" customFormat="1" x14ac:dyDescent="0.35">
      <c r="B15" s="12"/>
      <c r="C15" s="12"/>
      <c r="D15" s="13">
        <f t="shared" si="0"/>
        <v>0</v>
      </c>
      <c r="E15" s="78"/>
      <c r="F15" s="79"/>
    </row>
    <row r="16" spans="1:7" s="11" customFormat="1" x14ac:dyDescent="0.35">
      <c r="B16" s="12"/>
      <c r="C16" s="12"/>
      <c r="D16" s="13">
        <f t="shared" si="0"/>
        <v>0</v>
      </c>
      <c r="E16" s="78"/>
      <c r="F16" s="79"/>
    </row>
    <row r="17" spans="1:8" s="11" customFormat="1" x14ac:dyDescent="0.35">
      <c r="B17" s="12"/>
      <c r="C17" s="12"/>
      <c r="D17" s="13">
        <f t="shared" si="0"/>
        <v>0</v>
      </c>
      <c r="E17" s="78"/>
      <c r="F17" s="79"/>
    </row>
    <row r="18" spans="1:8" s="11" customFormat="1" x14ac:dyDescent="0.35">
      <c r="B18" s="12"/>
      <c r="C18" s="12"/>
      <c r="D18" s="13">
        <f t="shared" si="0"/>
        <v>0</v>
      </c>
      <c r="E18" s="78"/>
      <c r="F18" s="79"/>
    </row>
    <row r="19" spans="1:8" s="11" customFormat="1" x14ac:dyDescent="0.35">
      <c r="B19" s="12"/>
      <c r="C19" s="12"/>
      <c r="D19" s="13">
        <f t="shared" si="0"/>
        <v>0</v>
      </c>
      <c r="E19" s="78"/>
      <c r="F19" s="79"/>
    </row>
    <row r="20" spans="1:8" s="11" customFormat="1" x14ac:dyDescent="0.35">
      <c r="B20" s="12"/>
      <c r="C20" s="12"/>
      <c r="D20" s="13">
        <f t="shared" si="0"/>
        <v>0</v>
      </c>
      <c r="E20" s="78"/>
      <c r="F20" s="79"/>
    </row>
    <row r="21" spans="1:8" s="11" customFormat="1" x14ac:dyDescent="0.35">
      <c r="B21" s="12"/>
      <c r="C21" s="12"/>
      <c r="D21" s="13">
        <f t="shared" si="0"/>
        <v>0</v>
      </c>
      <c r="E21" s="78"/>
      <c r="F21" s="79"/>
    </row>
    <row r="22" spans="1:8" s="11" customFormat="1" x14ac:dyDescent="0.35">
      <c r="B22" s="12"/>
      <c r="C22" s="12"/>
      <c r="D22" s="13">
        <f t="shared" si="0"/>
        <v>0</v>
      </c>
      <c r="E22" s="78"/>
      <c r="F22" s="79"/>
    </row>
    <row r="23" spans="1:8" s="11" customFormat="1" x14ac:dyDescent="0.35">
      <c r="B23" s="12"/>
      <c r="C23" s="12"/>
      <c r="D23" s="13">
        <f t="shared" si="0"/>
        <v>0</v>
      </c>
      <c r="E23" s="78"/>
      <c r="F23" s="79"/>
    </row>
    <row r="24" spans="1:8" s="11" customFormat="1" x14ac:dyDescent="0.35">
      <c r="B24" s="12"/>
      <c r="C24" s="12"/>
      <c r="D24" s="13">
        <f t="shared" si="0"/>
        <v>0</v>
      </c>
      <c r="E24" s="78"/>
      <c r="F24" s="79"/>
    </row>
    <row r="25" spans="1:8" s="11" customFormat="1" x14ac:dyDescent="0.35">
      <c r="B25" s="12"/>
      <c r="C25" s="12"/>
      <c r="D25" s="13">
        <f t="shared" si="0"/>
        <v>0</v>
      </c>
      <c r="E25" s="78"/>
      <c r="F25" s="79"/>
    </row>
    <row r="26" spans="1:8" s="11" customFormat="1" x14ac:dyDescent="0.35">
      <c r="B26" s="12"/>
      <c r="C26" s="12"/>
      <c r="D26" s="13">
        <f t="shared" si="0"/>
        <v>0</v>
      </c>
      <c r="E26" s="78"/>
      <c r="F26" s="79"/>
    </row>
    <row r="27" spans="1:8" x14ac:dyDescent="0.35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79"/>
      <c r="G27" s="7"/>
    </row>
    <row r="28" spans="1:8" x14ac:dyDescent="0.35">
      <c r="H28" s="2"/>
    </row>
    <row r="29" spans="1:8" x14ac:dyDescent="0.35">
      <c r="F29" s="7"/>
    </row>
    <row r="30" spans="1:8" x14ac:dyDescent="0.35">
      <c r="A30" s="14" t="s">
        <v>38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G21" sqref="G21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0.26953125" customWidth="1"/>
  </cols>
  <sheetData>
    <row r="1" spans="1:8" x14ac:dyDescent="0.35">
      <c r="B1" s="15" t="s">
        <v>45</v>
      </c>
    </row>
    <row r="3" spans="1:8" x14ac:dyDescent="0.35">
      <c r="B3" s="8"/>
    </row>
    <row r="4" spans="1:8" x14ac:dyDescent="0.35">
      <c r="B4">
        <v>2025</v>
      </c>
      <c r="C4" s="35">
        <f>'Accounting Statement'!C12</f>
        <v>292065</v>
      </c>
      <c r="D4">
        <v>2026</v>
      </c>
      <c r="E4" s="35">
        <f>'Accounting Statement'!D12</f>
        <v>66649</v>
      </c>
    </row>
    <row r="6" spans="1:8" x14ac:dyDescent="0.35">
      <c r="D6" t="s">
        <v>31</v>
      </c>
      <c r="E6" s="1">
        <f>E4-C4</f>
        <v>-225416</v>
      </c>
    </row>
    <row r="7" spans="1:8" x14ac:dyDescent="0.35">
      <c r="D7" t="s">
        <v>32</v>
      </c>
      <c r="E7" s="6">
        <f>IF(AND(C4=0,E4=0),0,IF(C4=0,1,IF(E4=0,-1,(E4-C4)/C4)))</f>
        <v>-0.77180079776762023</v>
      </c>
      <c r="F7" t="str">
        <f>IF(E7&lt;-0.15,"yes explain",IF(E7&gt;0.15,"Yes explain","No explanation required"))</f>
        <v>yes explain</v>
      </c>
    </row>
    <row r="9" spans="1:8" x14ac:dyDescent="0.35">
      <c r="B9" s="8" t="s">
        <v>33</v>
      </c>
    </row>
    <row r="10" spans="1:8" x14ac:dyDescent="0.35">
      <c r="B10" s="18" t="s">
        <v>46</v>
      </c>
    </row>
    <row r="11" spans="1:8" x14ac:dyDescent="0.35">
      <c r="B11" s="75" t="s">
        <v>41</v>
      </c>
    </row>
    <row r="12" spans="1:8" x14ac:dyDescent="0.35">
      <c r="B12" s="8"/>
    </row>
    <row r="13" spans="1:8" s="3" customFormat="1" ht="26.5" x14ac:dyDescent="0.35">
      <c r="B13" s="4" t="s">
        <v>34</v>
      </c>
      <c r="C13" s="4" t="s">
        <v>35</v>
      </c>
      <c r="D13" s="5" t="s">
        <v>31</v>
      </c>
      <c r="E13" s="80" t="s">
        <v>36</v>
      </c>
      <c r="F13" s="81"/>
      <c r="G13" s="80" t="s">
        <v>47</v>
      </c>
      <c r="H13" s="81"/>
    </row>
    <row r="14" spans="1:8" s="17" customFormat="1" ht="32" customHeight="1" x14ac:dyDescent="0.35">
      <c r="A14" s="16"/>
      <c r="B14" s="13">
        <v>41887</v>
      </c>
      <c r="C14" s="13">
        <v>4538</v>
      </c>
      <c r="D14" s="73">
        <f>C14-B14</f>
        <v>-37349</v>
      </c>
      <c r="E14" s="82" t="s">
        <v>69</v>
      </c>
      <c r="F14" s="83"/>
      <c r="G14" s="16"/>
    </row>
    <row r="15" spans="1:8" s="11" customFormat="1" ht="87" x14ac:dyDescent="0.35">
      <c r="B15" s="12">
        <v>202038</v>
      </c>
      <c r="C15" s="12">
        <v>0</v>
      </c>
      <c r="D15" s="73">
        <f t="shared" ref="D15:D28" si="0">C15-B15</f>
        <v>-202038</v>
      </c>
      <c r="E15" s="78" t="s">
        <v>68</v>
      </c>
      <c r="F15" s="79"/>
      <c r="G15" s="77" t="s">
        <v>70</v>
      </c>
    </row>
    <row r="16" spans="1:8" s="11" customFormat="1" x14ac:dyDescent="0.35">
      <c r="B16" s="12"/>
      <c r="C16" s="12"/>
      <c r="D16" s="73">
        <f t="shared" si="0"/>
        <v>0</v>
      </c>
      <c r="E16" s="78"/>
      <c r="F16" s="79"/>
    </row>
    <row r="17" spans="1:8" s="11" customFormat="1" x14ac:dyDescent="0.35">
      <c r="B17" s="12"/>
      <c r="C17" s="12"/>
      <c r="D17" s="73">
        <f t="shared" si="0"/>
        <v>0</v>
      </c>
      <c r="E17" s="78"/>
      <c r="F17" s="79"/>
    </row>
    <row r="18" spans="1:8" s="11" customFormat="1" x14ac:dyDescent="0.35">
      <c r="B18" s="12"/>
      <c r="C18" s="12"/>
      <c r="D18" s="73">
        <f t="shared" si="0"/>
        <v>0</v>
      </c>
      <c r="E18" s="78"/>
      <c r="F18" s="79"/>
    </row>
    <row r="19" spans="1:8" s="11" customFormat="1" x14ac:dyDescent="0.35">
      <c r="B19" s="12"/>
      <c r="C19" s="12"/>
      <c r="D19" s="73">
        <f t="shared" si="0"/>
        <v>0</v>
      </c>
      <c r="E19" s="78"/>
      <c r="F19" s="79"/>
    </row>
    <row r="20" spans="1:8" s="11" customFormat="1" x14ac:dyDescent="0.35">
      <c r="B20" s="12"/>
      <c r="C20" s="12"/>
      <c r="D20" s="73">
        <f t="shared" si="0"/>
        <v>0</v>
      </c>
      <c r="E20" s="78"/>
      <c r="F20" s="79"/>
    </row>
    <row r="21" spans="1:8" s="11" customFormat="1" x14ac:dyDescent="0.35">
      <c r="B21" s="12"/>
      <c r="C21" s="12"/>
      <c r="D21" s="73">
        <f t="shared" si="0"/>
        <v>0</v>
      </c>
      <c r="E21" s="78"/>
      <c r="F21" s="79"/>
      <c r="G21" s="77"/>
    </row>
    <row r="22" spans="1:8" s="11" customFormat="1" x14ac:dyDescent="0.35">
      <c r="B22" s="12"/>
      <c r="C22" s="12"/>
      <c r="D22" s="73">
        <f t="shared" si="0"/>
        <v>0</v>
      </c>
      <c r="E22" s="78"/>
      <c r="F22" s="79"/>
    </row>
    <row r="23" spans="1:8" s="11" customFormat="1" x14ac:dyDescent="0.35">
      <c r="B23" s="12"/>
      <c r="C23" s="12"/>
      <c r="D23" s="73">
        <f t="shared" si="0"/>
        <v>0</v>
      </c>
      <c r="E23" s="78"/>
      <c r="F23" s="79"/>
    </row>
    <row r="24" spans="1:8" s="11" customFormat="1" x14ac:dyDescent="0.35">
      <c r="B24" s="12"/>
      <c r="C24" s="12"/>
      <c r="D24" s="73">
        <f t="shared" si="0"/>
        <v>0</v>
      </c>
      <c r="E24" s="78"/>
      <c r="F24" s="79"/>
    </row>
    <row r="25" spans="1:8" s="11" customFormat="1" x14ac:dyDescent="0.35">
      <c r="B25" s="12"/>
      <c r="C25" s="12"/>
      <c r="D25" s="73">
        <f t="shared" si="0"/>
        <v>0</v>
      </c>
      <c r="E25" s="78"/>
      <c r="F25" s="79"/>
    </row>
    <row r="26" spans="1:8" s="11" customFormat="1" x14ac:dyDescent="0.35">
      <c r="B26" s="12"/>
      <c r="C26" s="12"/>
      <c r="D26" s="73">
        <f t="shared" si="0"/>
        <v>0</v>
      </c>
      <c r="E26" s="78"/>
      <c r="F26" s="79"/>
    </row>
    <row r="27" spans="1:8" s="11" customFormat="1" x14ac:dyDescent="0.35">
      <c r="B27" s="12"/>
      <c r="C27" s="12"/>
      <c r="D27" s="73">
        <f t="shared" si="0"/>
        <v>0</v>
      </c>
      <c r="E27" s="78"/>
      <c r="F27" s="79"/>
    </row>
    <row r="28" spans="1:8" s="11" customFormat="1" x14ac:dyDescent="0.35">
      <c r="B28" s="12"/>
      <c r="C28" s="12"/>
      <c r="D28" s="73">
        <f t="shared" si="0"/>
        <v>0</v>
      </c>
      <c r="E28" s="78"/>
      <c r="F28" s="79"/>
    </row>
    <row r="29" spans="1:8" x14ac:dyDescent="0.35">
      <c r="A29" s="9" t="s">
        <v>37</v>
      </c>
      <c r="B29" s="10">
        <f>SUM(B14:B28)</f>
        <v>243925</v>
      </c>
      <c r="C29" s="10">
        <f>SUM(C14:C28)</f>
        <v>4538</v>
      </c>
      <c r="D29" s="74">
        <f>SUM(D14:D28)</f>
        <v>-239387</v>
      </c>
      <c r="E29" s="84"/>
      <c r="F29" s="79"/>
      <c r="G29" s="7"/>
    </row>
    <row r="30" spans="1:8" x14ac:dyDescent="0.35">
      <c r="H30" s="2"/>
    </row>
    <row r="31" spans="1:8" x14ac:dyDescent="0.35">
      <c r="F31" s="7"/>
    </row>
    <row r="32" spans="1:8" x14ac:dyDescent="0.35">
      <c r="A32" s="14" t="s">
        <v>38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I26" sqref="I26"/>
    </sheetView>
  </sheetViews>
  <sheetFormatPr defaultColWidth="9.1796875" defaultRowHeight="14.5" x14ac:dyDescent="0.35"/>
  <cols>
    <col min="1" max="1" width="6.81640625" style="58" bestFit="1" customWidth="1"/>
    <col min="2" max="2" width="11.26953125" style="58" customWidth="1"/>
    <col min="3" max="3" width="10.7265625" style="58" customWidth="1"/>
    <col min="4" max="4" width="10.453125" style="58" bestFit="1" customWidth="1"/>
    <col min="5" max="5" width="9.81640625" style="58" customWidth="1"/>
    <col min="6" max="6" width="12.54296875" style="58" customWidth="1"/>
    <col min="7" max="16384" width="9.1796875" style="58"/>
  </cols>
  <sheetData>
    <row r="1" spans="2:7" x14ac:dyDescent="0.35">
      <c r="B1" s="63" t="s">
        <v>48</v>
      </c>
    </row>
    <row r="3" spans="2:7" x14ac:dyDescent="0.35">
      <c r="B3" s="59"/>
    </row>
    <row r="4" spans="2:7" x14ac:dyDescent="0.35">
      <c r="B4" s="58" t="s">
        <v>49</v>
      </c>
      <c r="C4" s="64">
        <f>'Accounting Statement'!D13</f>
        <v>115739</v>
      </c>
      <c r="D4" s="58" t="s">
        <v>50</v>
      </c>
      <c r="E4" s="64">
        <f>'Accounting Statement'!D8</f>
        <v>108000</v>
      </c>
    </row>
    <row r="6" spans="2:7" x14ac:dyDescent="0.35">
      <c r="D6" s="65"/>
    </row>
    <row r="7" spans="2:7" x14ac:dyDescent="0.35">
      <c r="E7" s="66"/>
    </row>
    <row r="8" spans="2:7" x14ac:dyDescent="0.35">
      <c r="E8" s="59" t="s">
        <v>51</v>
      </c>
      <c r="F8" s="59" t="s">
        <v>51</v>
      </c>
      <c r="G8" s="59" t="s">
        <v>51</v>
      </c>
    </row>
    <row r="9" spans="2:7" x14ac:dyDescent="0.35">
      <c r="B9" s="59" t="s">
        <v>52</v>
      </c>
    </row>
    <row r="10" spans="2:7" x14ac:dyDescent="0.35">
      <c r="C10" s="60" t="s">
        <v>71</v>
      </c>
      <c r="E10" s="60">
        <v>5924</v>
      </c>
    </row>
    <row r="11" spans="2:7" x14ac:dyDescent="0.35">
      <c r="C11" s="60" t="s">
        <v>72</v>
      </c>
      <c r="E11" s="60">
        <v>1000</v>
      </c>
    </row>
    <row r="12" spans="2:7" x14ac:dyDescent="0.35">
      <c r="C12" s="60" t="s">
        <v>73</v>
      </c>
      <c r="E12" s="60">
        <v>11588</v>
      </c>
    </row>
    <row r="13" spans="2:7" x14ac:dyDescent="0.35">
      <c r="C13" s="60" t="s">
        <v>74</v>
      </c>
      <c r="E13" s="60">
        <v>45144</v>
      </c>
    </row>
    <row r="14" spans="2:7" x14ac:dyDescent="0.35">
      <c r="C14" s="60" t="s">
        <v>75</v>
      </c>
      <c r="E14" s="60">
        <v>10000</v>
      </c>
    </row>
    <row r="15" spans="2:7" x14ac:dyDescent="0.35">
      <c r="C15" s="60" t="s">
        <v>76</v>
      </c>
      <c r="E15" s="60"/>
    </row>
    <row r="16" spans="2:7" x14ac:dyDescent="0.35">
      <c r="C16" s="60"/>
      <c r="E16" s="60"/>
    </row>
    <row r="17" spans="2:7" x14ac:dyDescent="0.35">
      <c r="F17" s="61">
        <f>SUM(E10:E16)</f>
        <v>73656</v>
      </c>
    </row>
    <row r="19" spans="2:7" x14ac:dyDescent="0.35">
      <c r="B19" s="59" t="s">
        <v>53</v>
      </c>
      <c r="E19" s="60">
        <v>42083</v>
      </c>
    </row>
    <row r="20" spans="2:7" x14ac:dyDescent="0.35">
      <c r="F20" s="61">
        <f>E19</f>
        <v>42083</v>
      </c>
    </row>
    <row r="21" spans="2:7" ht="15" thickBot="1" x14ac:dyDescent="0.4">
      <c r="B21" s="59" t="s">
        <v>54</v>
      </c>
      <c r="G21" s="62">
        <f>F17+F20</f>
        <v>115739</v>
      </c>
    </row>
    <row r="22" spans="2:7" ht="15" thickTop="1" x14ac:dyDescent="0.35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B38" sqref="B38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2" bestFit="1" customWidth="1"/>
    <col min="8" max="8" width="13.7265625" customWidth="1"/>
  </cols>
  <sheetData>
    <row r="1" spans="1:8" x14ac:dyDescent="0.35">
      <c r="B1" s="15" t="s">
        <v>55</v>
      </c>
    </row>
    <row r="3" spans="1:8" x14ac:dyDescent="0.35">
      <c r="B3" s="8"/>
    </row>
    <row r="4" spans="1:8" x14ac:dyDescent="0.35">
      <c r="B4">
        <v>2025</v>
      </c>
      <c r="C4" s="35">
        <f>'Accounting Statement'!C16</f>
        <v>261885</v>
      </c>
      <c r="D4">
        <v>2026</v>
      </c>
      <c r="E4" s="35">
        <f>'Accounting Statement'!D16</f>
        <v>261717</v>
      </c>
    </row>
    <row r="6" spans="1:8" x14ac:dyDescent="0.35">
      <c r="D6" t="s">
        <v>31</v>
      </c>
      <c r="E6" s="1">
        <f>E4-C4</f>
        <v>-168</v>
      </c>
    </row>
    <row r="7" spans="1:8" x14ac:dyDescent="0.35">
      <c r="D7" t="s">
        <v>32</v>
      </c>
      <c r="E7" s="6">
        <f>IF(AND(C4=0,E4=0),0,IF(C4=0,1,IF(E4=0,-1,(E4-C4)/C4)))</f>
        <v>-6.4150294976802796E-4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5">
      <c r="B9" s="8" t="s">
        <v>33</v>
      </c>
    </row>
    <row r="10" spans="1:8" x14ac:dyDescent="0.35">
      <c r="B10" s="19" t="s">
        <v>56</v>
      </c>
    </row>
    <row r="11" spans="1:8" x14ac:dyDescent="0.35">
      <c r="B11" s="18" t="s">
        <v>57</v>
      </c>
    </row>
    <row r="12" spans="1:8" s="3" customFormat="1" ht="26.25" customHeight="1" x14ac:dyDescent="0.35">
      <c r="B12" s="4" t="s">
        <v>34</v>
      </c>
      <c r="C12" s="4" t="s">
        <v>35</v>
      </c>
      <c r="D12" s="5" t="s">
        <v>31</v>
      </c>
      <c r="E12" s="80" t="s">
        <v>36</v>
      </c>
      <c r="F12" s="81"/>
      <c r="G12" s="71" t="s">
        <v>58</v>
      </c>
      <c r="H12" s="72" t="s">
        <v>59</v>
      </c>
    </row>
    <row r="13" spans="1:8" s="17" customFormat="1" x14ac:dyDescent="0.35">
      <c r="A13" s="16"/>
      <c r="B13" s="13"/>
      <c r="C13" s="13"/>
      <c r="D13" s="13">
        <f>C13-B13</f>
        <v>0</v>
      </c>
      <c r="E13" s="89"/>
      <c r="F13" s="90"/>
      <c r="G13" s="16"/>
    </row>
    <row r="14" spans="1:8" s="11" customFormat="1" x14ac:dyDescent="0.35">
      <c r="B14" s="12"/>
      <c r="C14" s="12"/>
      <c r="D14" s="13">
        <f t="shared" ref="D14:D27" si="0">C14-B14</f>
        <v>0</v>
      </c>
      <c r="E14" s="78"/>
      <c r="F14" s="79"/>
    </row>
    <row r="15" spans="1:8" s="11" customFormat="1" x14ac:dyDescent="0.35">
      <c r="B15" s="12"/>
      <c r="C15" s="12"/>
      <c r="D15" s="13">
        <f t="shared" si="0"/>
        <v>0</v>
      </c>
      <c r="E15" s="78"/>
      <c r="F15" s="79"/>
    </row>
    <row r="16" spans="1:8" s="11" customFormat="1" x14ac:dyDescent="0.35">
      <c r="B16" s="12"/>
      <c r="C16" s="12"/>
      <c r="D16" s="13">
        <f t="shared" si="0"/>
        <v>0</v>
      </c>
      <c r="E16" s="78"/>
      <c r="F16" s="79"/>
    </row>
    <row r="17" spans="1:12" s="11" customFormat="1" x14ac:dyDescent="0.35">
      <c r="B17" s="12"/>
      <c r="C17" s="12"/>
      <c r="D17" s="13">
        <f t="shared" si="0"/>
        <v>0</v>
      </c>
      <c r="E17" s="78"/>
      <c r="F17" s="79"/>
    </row>
    <row r="18" spans="1:12" s="11" customFormat="1" x14ac:dyDescent="0.35">
      <c r="B18" s="12"/>
      <c r="C18" s="12"/>
      <c r="D18" s="13">
        <f t="shared" si="0"/>
        <v>0</v>
      </c>
      <c r="E18" s="78"/>
      <c r="F18" s="79"/>
      <c r="L18" s="20"/>
    </row>
    <row r="19" spans="1:12" s="11" customFormat="1" x14ac:dyDescent="0.35">
      <c r="B19" s="12"/>
      <c r="C19" s="12"/>
      <c r="D19" s="13">
        <f t="shared" si="0"/>
        <v>0</v>
      </c>
      <c r="E19" s="78"/>
      <c r="F19" s="79"/>
    </row>
    <row r="20" spans="1:12" s="11" customFormat="1" x14ac:dyDescent="0.35">
      <c r="B20" s="12"/>
      <c r="C20" s="12"/>
      <c r="D20" s="13">
        <f t="shared" si="0"/>
        <v>0</v>
      </c>
      <c r="E20" s="78"/>
      <c r="F20" s="79"/>
    </row>
    <row r="21" spans="1:12" s="11" customFormat="1" x14ac:dyDescent="0.35">
      <c r="B21" s="12"/>
      <c r="C21" s="12"/>
      <c r="D21" s="13">
        <f t="shared" si="0"/>
        <v>0</v>
      </c>
      <c r="E21" s="78"/>
      <c r="F21" s="79"/>
    </row>
    <row r="22" spans="1:12" s="11" customFormat="1" x14ac:dyDescent="0.35">
      <c r="B22" s="12"/>
      <c r="C22" s="12"/>
      <c r="D22" s="13">
        <f t="shared" si="0"/>
        <v>0</v>
      </c>
      <c r="E22" s="78"/>
      <c r="F22" s="79"/>
    </row>
    <row r="23" spans="1:12" s="11" customFormat="1" x14ac:dyDescent="0.35">
      <c r="B23" s="12"/>
      <c r="C23" s="12"/>
      <c r="D23" s="13">
        <f t="shared" si="0"/>
        <v>0</v>
      </c>
      <c r="E23" s="78"/>
      <c r="F23" s="79"/>
    </row>
    <row r="24" spans="1:12" s="11" customFormat="1" x14ac:dyDescent="0.35">
      <c r="B24" s="12"/>
      <c r="C24" s="12"/>
      <c r="D24" s="13">
        <f t="shared" si="0"/>
        <v>0</v>
      </c>
      <c r="E24" s="78"/>
      <c r="F24" s="79"/>
    </row>
    <row r="25" spans="1:12" s="11" customFormat="1" x14ac:dyDescent="0.35">
      <c r="B25" s="12"/>
      <c r="C25" s="12"/>
      <c r="D25" s="13">
        <f t="shared" si="0"/>
        <v>0</v>
      </c>
      <c r="E25" s="78"/>
      <c r="F25" s="79"/>
    </row>
    <row r="26" spans="1:12" s="11" customFormat="1" x14ac:dyDescent="0.35">
      <c r="B26" s="12"/>
      <c r="C26" s="12"/>
      <c r="D26" s="13">
        <f t="shared" si="0"/>
        <v>0</v>
      </c>
      <c r="E26" s="78"/>
      <c r="F26" s="79"/>
    </row>
    <row r="27" spans="1:12" s="11" customFormat="1" x14ac:dyDescent="0.35">
      <c r="B27" s="12"/>
      <c r="C27" s="12"/>
      <c r="D27" s="13">
        <f t="shared" si="0"/>
        <v>0</v>
      </c>
      <c r="E27" s="78"/>
      <c r="F27" s="79"/>
    </row>
    <row r="28" spans="1:12" x14ac:dyDescent="0.3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79"/>
      <c r="G28" s="7"/>
    </row>
    <row r="29" spans="1:12" x14ac:dyDescent="0.35">
      <c r="H29" s="2"/>
    </row>
    <row r="30" spans="1:12" x14ac:dyDescent="0.35">
      <c r="A30" s="14" t="s">
        <v>38</v>
      </c>
      <c r="F30" s="7"/>
    </row>
    <row r="32" spans="1:12" x14ac:dyDescent="0.35">
      <c r="B32" s="18" t="s">
        <v>60</v>
      </c>
    </row>
    <row r="33" spans="1:8" x14ac:dyDescent="0.35">
      <c r="B33" t="s">
        <v>61</v>
      </c>
    </row>
    <row r="34" spans="1:8" x14ac:dyDescent="0.3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29" x14ac:dyDescent="0.35">
      <c r="A36" s="3"/>
      <c r="B36" s="4" t="s">
        <v>34</v>
      </c>
      <c r="C36" s="4" t="s">
        <v>35</v>
      </c>
      <c r="D36" s="5" t="s">
        <v>31</v>
      </c>
      <c r="E36" s="80" t="s">
        <v>36</v>
      </c>
      <c r="F36" s="81"/>
      <c r="G36" s="71" t="s">
        <v>58</v>
      </c>
      <c r="H36" s="72" t="s">
        <v>59</v>
      </c>
    </row>
    <row r="37" spans="1:8" x14ac:dyDescent="0.35">
      <c r="A37" s="16"/>
      <c r="B37" s="13"/>
      <c r="C37" s="13"/>
      <c r="D37" s="13">
        <f>C37-B37</f>
        <v>0</v>
      </c>
      <c r="E37" s="89"/>
      <c r="F37" s="90"/>
      <c r="G37" s="16"/>
      <c r="H37" s="17"/>
    </row>
    <row r="38" spans="1:8" x14ac:dyDescent="0.35">
      <c r="A38" s="11"/>
      <c r="B38" s="12"/>
      <c r="C38" s="12"/>
      <c r="D38" s="13">
        <f t="shared" ref="D38:D39" si="1">C38-B38</f>
        <v>0</v>
      </c>
      <c r="E38" s="78"/>
      <c r="F38" s="79"/>
      <c r="G38" s="11"/>
      <c r="H38" s="11"/>
    </row>
    <row r="39" spans="1:8" x14ac:dyDescent="0.35">
      <c r="A39" s="11"/>
      <c r="B39" s="12"/>
      <c r="C39" s="12"/>
      <c r="D39" s="13">
        <f t="shared" si="1"/>
        <v>0</v>
      </c>
      <c r="E39" s="78"/>
      <c r="F39" s="79"/>
      <c r="G39" s="11"/>
      <c r="H39" s="11"/>
    </row>
    <row r="40" spans="1:8" x14ac:dyDescent="0.35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79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62</v>
      </c>
    </row>
    <row r="3" spans="1:7" x14ac:dyDescent="0.35">
      <c r="B3" s="8"/>
    </row>
    <row r="4" spans="1:7" x14ac:dyDescent="0.3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5">
      <c r="D6" t="s">
        <v>31</v>
      </c>
      <c r="E6" s="1">
        <f>F4-C4</f>
        <v>0</v>
      </c>
    </row>
    <row r="7" spans="1:7" x14ac:dyDescent="0.3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5">
      <c r="B9" s="8" t="s">
        <v>33</v>
      </c>
    </row>
    <row r="10" spans="1:7" x14ac:dyDescent="0.35">
      <c r="B10" s="18" t="s">
        <v>63</v>
      </c>
    </row>
    <row r="11" spans="1:7" s="3" customFormat="1" ht="26.5" x14ac:dyDescent="0.3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35">
      <c r="A12" s="16"/>
      <c r="B12" s="13"/>
      <c r="C12" s="13"/>
      <c r="D12" s="13">
        <f>C12-B12</f>
        <v>0</v>
      </c>
      <c r="E12" s="89"/>
      <c r="F12" s="90"/>
      <c r="G12" s="16"/>
    </row>
    <row r="13" spans="1:7" s="11" customFormat="1" x14ac:dyDescent="0.35">
      <c r="B13" s="12"/>
      <c r="C13" s="12"/>
      <c r="D13" s="13">
        <f t="shared" ref="D13:D18" si="0">C13-B13</f>
        <v>0</v>
      </c>
      <c r="E13" s="78"/>
      <c r="F13" s="79"/>
    </row>
    <row r="14" spans="1:7" s="11" customFormat="1" x14ac:dyDescent="0.35">
      <c r="B14" s="12"/>
      <c r="C14" s="12"/>
      <c r="D14" s="13">
        <f t="shared" si="0"/>
        <v>0</v>
      </c>
      <c r="E14" s="78"/>
      <c r="F14" s="79"/>
    </row>
    <row r="15" spans="1:7" s="11" customFormat="1" x14ac:dyDescent="0.35">
      <c r="B15" s="12"/>
      <c r="C15" s="12"/>
      <c r="D15" s="13">
        <f t="shared" si="0"/>
        <v>0</v>
      </c>
      <c r="E15" s="78"/>
      <c r="F15" s="79"/>
    </row>
    <row r="16" spans="1:7" s="11" customFormat="1" x14ac:dyDescent="0.35">
      <c r="B16" s="12"/>
      <c r="C16" s="12"/>
      <c r="D16" s="13">
        <f t="shared" si="0"/>
        <v>0</v>
      </c>
      <c r="E16" s="78"/>
      <c r="F16" s="79"/>
    </row>
    <row r="17" spans="1:8" s="11" customFormat="1" x14ac:dyDescent="0.35">
      <c r="B17" s="12"/>
      <c r="C17" s="12"/>
      <c r="D17" s="13">
        <f t="shared" si="0"/>
        <v>0</v>
      </c>
      <c r="E17" s="78"/>
      <c r="F17" s="79"/>
    </row>
    <row r="18" spans="1:8" s="11" customFormat="1" x14ac:dyDescent="0.35">
      <c r="B18" s="12"/>
      <c r="C18" s="12"/>
      <c r="D18" s="13">
        <f t="shared" si="0"/>
        <v>0</v>
      </c>
      <c r="E18" s="78"/>
      <c r="F18" s="79"/>
    </row>
    <row r="19" spans="1:8" x14ac:dyDescent="0.35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79"/>
      <c r="G19" s="7"/>
    </row>
    <row r="20" spans="1:8" x14ac:dyDescent="0.35">
      <c r="H20" s="2"/>
    </row>
    <row r="21" spans="1:8" x14ac:dyDescent="0.35">
      <c r="F21" s="7"/>
    </row>
    <row r="22" spans="1:8" x14ac:dyDescent="0.35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3.xml><?xml version="1.0" encoding="utf-8"?>
<TemplafyFormConfiguration><![CDATA[{"formFields":[],"formDataEntries":[]}]]></TemplafyFormConfigur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customXml/itemProps3.xml><?xml version="1.0" encoding="utf-8"?>
<ds:datastoreItem xmlns:ds="http://schemas.openxmlformats.org/officeDocument/2006/customXml" ds:itemID="{460E185F-155A-4A0D-81DB-4F839B431F71}">
  <ds:schemaRefs/>
</ds:datastoreItem>
</file>

<file path=customXml/itemProps4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5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Lucy Jose</cp:lastModifiedBy>
  <cp:revision/>
  <dcterms:created xsi:type="dcterms:W3CDTF">2023-03-10T09:35:56Z</dcterms:created>
  <dcterms:modified xsi:type="dcterms:W3CDTF">2026-05-05T11:19:05Z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